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adj" localSheetId="0" hidden="1">Sheet1!$P$4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Sheet1!$M$18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Sheet1!$P$22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M15" i="1"/>
  <c r="C15" i="1"/>
  <c r="R11" i="1"/>
  <c r="M7" i="1"/>
  <c r="M23" i="1" s="1"/>
  <c r="C7" i="1"/>
  <c r="C23" i="1" s="1"/>
  <c r="R5" i="1"/>
  <c r="R8" i="1" s="1"/>
  <c r="M4" i="1"/>
  <c r="F4" i="1"/>
  <c r="R3" i="1"/>
  <c r="M18" i="1" l="1"/>
  <c r="R12" i="1"/>
  <c r="R13" i="1" s="1"/>
  <c r="R15" i="1" s="1"/>
  <c r="C18" i="1"/>
  <c r="R4" i="1"/>
  <c r="K4" i="1" s="1"/>
  <c r="R7" i="1"/>
  <c r="R23" i="1" s="1"/>
  <c r="M16" i="1"/>
  <c r="M19" i="1" l="1"/>
  <c r="M20" i="1" s="1"/>
  <c r="M22" i="1" s="1"/>
  <c r="R16" i="1"/>
  <c r="R18" i="1" s="1"/>
  <c r="C20" i="1"/>
  <c r="C22" i="1" s="1"/>
  <c r="R19" i="1" l="1"/>
  <c r="R20" i="1" s="1"/>
  <c r="R22" i="1" s="1"/>
  <c r="P22" i="1" l="1"/>
</calcChain>
</file>

<file path=xl/sharedStrings.xml><?xml version="1.0" encoding="utf-8"?>
<sst xmlns="http://schemas.openxmlformats.org/spreadsheetml/2006/main" count="74" uniqueCount="66">
  <si>
    <t>Izejvielas % no ieņēmumiem</t>
  </si>
  <si>
    <t xml:space="preserve">SIA "Meitiņas ceptuve" </t>
  </si>
  <si>
    <t>MUN</t>
  </si>
  <si>
    <t>Ieņēmumi</t>
  </si>
  <si>
    <t>Izejvielas</t>
  </si>
  <si>
    <t>Algas 2 cilv bruto</t>
  </si>
  <si>
    <t>MUN 15%</t>
  </si>
  <si>
    <t>C3*9%</t>
  </si>
  <si>
    <t>Alga uz rokas meitai un darbiniekam</t>
  </si>
  <si>
    <t>C5</t>
  </si>
  <si>
    <t>No konta algām</t>
  </si>
  <si>
    <t>C15</t>
  </si>
  <si>
    <t xml:space="preserve">Peļņa </t>
  </si>
  <si>
    <t>C3-C4-C5-C7</t>
  </si>
  <si>
    <t>Meitai dividendes</t>
  </si>
  <si>
    <t>C18-C19</t>
  </si>
  <si>
    <t>Kopā cilvēkiem</t>
  </si>
  <si>
    <t>C15+C20</t>
  </si>
  <si>
    <t>Kopā valstij</t>
  </si>
  <si>
    <t>C6</t>
  </si>
  <si>
    <t xml:space="preserve"> </t>
  </si>
  <si>
    <t>2. Vingrinājums</t>
  </si>
  <si>
    <t>1. Aprēķināt MUN, ja SIA "Meitiņas ceptuve"  apgrozījums ir 2500 eiro, bet izejvielām iztērēti 700 eiro</t>
  </si>
  <si>
    <t>SIA "Mātes ceptuve"  apgrozījums arī ir 2500 eiro, bet izejvielām iztērēti 700 eiro</t>
  </si>
  <si>
    <t xml:space="preserve">  </t>
  </si>
  <si>
    <t>2. Cik uz rokas saņems meita un viņas darbinieks, ja bruto alga ir 720 eiro katram?</t>
  </si>
  <si>
    <t>1. Cik uz rokas saņems māte un viņas darbinieks, ja bruto alga ir 720 eiro katram?</t>
  </si>
  <si>
    <t>3. Cik uzņēmums iztērēs naudas algu izmaksām?</t>
  </si>
  <si>
    <t>2 Cik uzņēmums iztērēs naudas algu izmaksām?</t>
  </si>
  <si>
    <t>4. Kāda būs peļņa?</t>
  </si>
  <si>
    <t>3. Kāda būs peļņa?</t>
  </si>
  <si>
    <t>5. Cik naudas saņems strādājošie?</t>
  </si>
  <si>
    <t>4. Cik liels būs UIN?</t>
  </si>
  <si>
    <t>6. Cik naudas tiks samaksāts nodokļos?</t>
  </si>
  <si>
    <t>5. Cik liels būs IIN par dividendēm?</t>
  </si>
  <si>
    <t>7. Kāda ir proporcija starp nodokļiem un naudu cilvēkiem?</t>
  </si>
  <si>
    <t>6. Cik naudas saņems strādājošie?</t>
  </si>
  <si>
    <t>7. Cik naudas tiks samaksāts nodokļos?</t>
  </si>
  <si>
    <t>8. Kāda ir proporcija starp nodokļiem un naudu cilvēkiem?</t>
  </si>
  <si>
    <t>Kādi ir Jūsu secinājumi?</t>
  </si>
  <si>
    <t>ООО "Дочка" 2018</t>
  </si>
  <si>
    <t>ООО "Мама" 2018</t>
  </si>
  <si>
    <t>Платит налоги традиционно</t>
  </si>
  <si>
    <t>Доходы</t>
  </si>
  <si>
    <t>Хозяйственные расходы (за исключением зарплат)</t>
  </si>
  <si>
    <t>НМП</t>
  </si>
  <si>
    <t>ОВГСС с работодателя</t>
  </si>
  <si>
    <t>ОВГСС с работника</t>
  </si>
  <si>
    <t>Необлагаемый минимум</t>
  </si>
  <si>
    <t>Облегчение за иждивенцев</t>
  </si>
  <si>
    <t>Пошлина риска</t>
  </si>
  <si>
    <t>Облагаемая сумма</t>
  </si>
  <si>
    <t>Подоходный налог (ПНН)</t>
  </si>
  <si>
    <t>Зарплата "на руки" дочке</t>
  </si>
  <si>
    <t>Зарплата "на руки" маме</t>
  </si>
  <si>
    <t>Со счёта</t>
  </si>
  <si>
    <t>Прибыль</t>
  </si>
  <si>
    <t>Подоходный налог с предприятия (ПНП)</t>
  </si>
  <si>
    <t>Дивиденды дочке</t>
  </si>
  <si>
    <t>Дивиденды маме</t>
  </si>
  <si>
    <t>Итого людям</t>
  </si>
  <si>
    <t>Итого государству</t>
  </si>
  <si>
    <t>пенсионерам</t>
  </si>
  <si>
    <t>Платит налог на микропредприятия</t>
  </si>
  <si>
    <t>Зарплата (1 человек) брутто</t>
  </si>
  <si>
    <t>нет иждивенцев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</si>
</sst>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sz val="12"/>
      <color rgb="FF00B05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2" fontId="2" fillId="0" borderId="0" xfId="0" applyNumberFormat="1" applyFont="1" applyAlignment="1">
      <alignment horizontal="center"/>
    </xf>
    <xf numFmtId="44" fontId="4" fillId="3" borderId="8" xfId="2" applyFont="1" applyFill="1" applyBorder="1"/>
    <xf numFmtId="0" fontId="5" fillId="0" borderId="14" xfId="0" applyFont="1" applyBorder="1"/>
    <xf numFmtId="44" fontId="2" fillId="0" borderId="16" xfId="2" applyFont="1" applyBorder="1"/>
    <xf numFmtId="0" fontId="3" fillId="0" borderId="7" xfId="0" applyFont="1" applyBorder="1"/>
    <xf numFmtId="44" fontId="3" fillId="0" borderId="7" xfId="2" applyFont="1" applyBorder="1"/>
    <xf numFmtId="0" fontId="3" fillId="0" borderId="28" xfId="0" applyFont="1" applyBorder="1"/>
    <xf numFmtId="44" fontId="3" fillId="0" borderId="28" xfId="2" applyFont="1" applyBorder="1"/>
    <xf numFmtId="0" fontId="3" fillId="0" borderId="27" xfId="0" applyFont="1" applyBorder="1"/>
    <xf numFmtId="0" fontId="3" fillId="0" borderId="29" xfId="0" applyFont="1" applyBorder="1"/>
    <xf numFmtId="44" fontId="4" fillId="3" borderId="8" xfId="2" applyFont="1" applyFill="1" applyBorder="1" applyAlignment="1">
      <alignment wrapText="1"/>
    </xf>
    <xf numFmtId="0" fontId="6" fillId="0" borderId="0" xfId="0" applyFont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44" fontId="6" fillId="2" borderId="8" xfId="2" applyFont="1" applyFill="1" applyBorder="1" applyProtection="1">
      <protection locked="0"/>
    </xf>
    <xf numFmtId="44" fontId="6" fillId="0" borderId="8" xfId="2" applyFont="1" applyBorder="1"/>
    <xf numFmtId="0" fontId="6" fillId="0" borderId="12" xfId="0" applyFont="1" applyBorder="1"/>
    <xf numFmtId="0" fontId="6" fillId="0" borderId="14" xfId="0" applyFont="1" applyBorder="1"/>
    <xf numFmtId="9" fontId="6" fillId="0" borderId="0" xfId="1" applyFont="1"/>
    <xf numFmtId="0" fontId="6" fillId="0" borderId="11" xfId="0" applyFont="1" applyBorder="1" applyAlignment="1">
      <alignment wrapText="1"/>
    </xf>
    <xf numFmtId="44" fontId="6" fillId="0" borderId="12" xfId="2" applyFont="1" applyBorder="1"/>
    <xf numFmtId="9" fontId="6" fillId="2" borderId="0" xfId="1" applyFont="1" applyFill="1" applyProtection="1">
      <protection locked="0"/>
    </xf>
    <xf numFmtId="0" fontId="6" fillId="0" borderId="15" xfId="0" applyFont="1" applyBorder="1" applyAlignment="1">
      <alignment horizontal="left"/>
    </xf>
    <xf numFmtId="0" fontId="6" fillId="0" borderId="16" xfId="0" applyFont="1" applyBorder="1"/>
    <xf numFmtId="0" fontId="6" fillId="0" borderId="18" xfId="0" applyFont="1" applyBorder="1"/>
    <xf numFmtId="44" fontId="6" fillId="0" borderId="16" xfId="2" applyFont="1" applyBorder="1"/>
    <xf numFmtId="0" fontId="6" fillId="0" borderId="7" xfId="0" applyFont="1" applyBorder="1"/>
    <xf numFmtId="0" fontId="6" fillId="0" borderId="8" xfId="0" applyFont="1" applyBorder="1" applyAlignment="1"/>
    <xf numFmtId="10" fontId="6" fillId="0" borderId="10" xfId="1" applyNumberFormat="1" applyFont="1" applyBorder="1"/>
    <xf numFmtId="10" fontId="6" fillId="0" borderId="14" xfId="1" applyNumberFormat="1" applyFont="1" applyBorder="1"/>
    <xf numFmtId="0" fontId="6" fillId="0" borderId="15" xfId="0" applyFont="1" applyBorder="1"/>
    <xf numFmtId="9" fontId="6" fillId="0" borderId="18" xfId="1" applyFont="1" applyBorder="1"/>
    <xf numFmtId="0" fontId="6" fillId="0" borderId="27" xfId="0" applyFont="1" applyBorder="1"/>
    <xf numFmtId="0" fontId="6" fillId="0" borderId="18" xfId="0" applyFont="1" applyBorder="1" applyAlignment="1"/>
    <xf numFmtId="0" fontId="6" fillId="0" borderId="28" xfId="0" applyFont="1" applyBorder="1"/>
    <xf numFmtId="0" fontId="6" fillId="0" borderId="29" xfId="0" applyFont="1" applyBorder="1"/>
    <xf numFmtId="0" fontId="6" fillId="0" borderId="24" xfId="0" applyFont="1" applyBorder="1"/>
    <xf numFmtId="0" fontId="6" fillId="0" borderId="24" xfId="0" applyFont="1" applyBorder="1" applyAlignment="1">
      <alignment wrapText="1"/>
    </xf>
    <xf numFmtId="9" fontId="6" fillId="0" borderId="14" xfId="0" applyNumberFormat="1" applyFont="1" applyBorder="1"/>
    <xf numFmtId="9" fontId="6" fillId="0" borderId="0" xfId="0" applyNumberFormat="1" applyFont="1"/>
    <xf numFmtId="44" fontId="2" fillId="0" borderId="16" xfId="2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9" fillId="0" borderId="7" xfId="0" applyFont="1" applyBorder="1"/>
    <xf numFmtId="9" fontId="10" fillId="0" borderId="0" xfId="1" applyFont="1" applyAlignment="1">
      <alignment horizontal="center"/>
    </xf>
    <xf numFmtId="0" fontId="5" fillId="0" borderId="10" xfId="0" applyFont="1" applyBorder="1"/>
    <xf numFmtId="2" fontId="5" fillId="0" borderId="14" xfId="0" applyNumberFormat="1" applyFont="1" applyBorder="1"/>
    <xf numFmtId="0" fontId="3" fillId="0" borderId="8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9" fillId="0" borderId="8" xfId="0" applyFont="1" applyBorder="1"/>
    <xf numFmtId="0" fontId="11" fillId="0" borderId="10" xfId="0" applyFont="1" applyBorder="1"/>
    <xf numFmtId="44" fontId="9" fillId="0" borderId="8" xfId="2" applyFont="1" applyBorder="1"/>
    <xf numFmtId="0" fontId="9" fillId="0" borderId="25" xfId="0" applyFont="1" applyBorder="1"/>
    <xf numFmtId="0" fontId="11" fillId="0" borderId="26" xfId="0" applyFont="1" applyBorder="1"/>
    <xf numFmtId="44" fontId="9" fillId="0" borderId="25" xfId="2" applyFont="1" applyBorder="1"/>
    <xf numFmtId="9" fontId="11" fillId="0" borderId="26" xfId="0" applyNumberFormat="1" applyFont="1" applyBorder="1"/>
    <xf numFmtId="0" fontId="7" fillId="0" borderId="16" xfId="0" applyFont="1" applyBorder="1"/>
    <xf numFmtId="44" fontId="7" fillId="0" borderId="16" xfId="2" applyFont="1" applyBorder="1"/>
    <xf numFmtId="0" fontId="7" fillId="0" borderId="7" xfId="0" applyFont="1" applyBorder="1"/>
    <xf numFmtId="0" fontId="4" fillId="3" borderId="8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18" xfId="0" applyFont="1" applyBorder="1"/>
    <xf numFmtId="0" fontId="5" fillId="0" borderId="18" xfId="0" applyFont="1" applyBorder="1"/>
    <xf numFmtId="0" fontId="10" fillId="0" borderId="0" xfId="0" applyFont="1" applyAlignme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L1" workbookViewId="0">
      <selection activeCell="L5" sqref="L5"/>
    </sheetView>
  </sheetViews>
  <sheetFormatPr defaultRowHeight="15" x14ac:dyDescent="0.2"/>
  <cols>
    <col min="1" max="1" width="10.21875" style="12" hidden="1" customWidth="1"/>
    <col min="2" max="2" width="26.109375" style="12" hidden="1" customWidth="1"/>
    <col min="3" max="3" width="7.5546875" style="12" hidden="1" customWidth="1"/>
    <col min="4" max="4" width="3.109375" style="12" hidden="1" customWidth="1"/>
    <col min="5" max="5" width="10.109375" style="12" hidden="1" customWidth="1"/>
    <col min="6" max="6" width="0" style="12" hidden="1" customWidth="1"/>
    <col min="7" max="7" width="25.6640625" style="12" hidden="1" customWidth="1"/>
    <col min="8" max="8" width="9.21875" style="12" hidden="1" customWidth="1"/>
    <col min="9" max="9" width="3" style="12" hidden="1" customWidth="1"/>
    <col min="10" max="10" width="12.88671875" style="12" hidden="1" customWidth="1"/>
    <col min="11" max="11" width="0" style="12" hidden="1" customWidth="1"/>
    <col min="12" max="12" width="27.109375" style="12" bestFit="1" customWidth="1"/>
    <col min="13" max="13" width="10.44140625" style="12" bestFit="1" customWidth="1"/>
    <col min="14" max="14" width="0" style="12" hidden="1" customWidth="1"/>
    <col min="15" max="15" width="10.77734375" style="12" bestFit="1" customWidth="1"/>
    <col min="16" max="16" width="8.88671875" style="12"/>
    <col min="17" max="17" width="26.6640625" style="12" bestFit="1" customWidth="1"/>
    <col min="18" max="18" width="10.44140625" style="12" bestFit="1" customWidth="1"/>
    <col min="19" max="19" width="0" style="12" hidden="1" customWidth="1"/>
    <col min="20" max="20" width="15.33203125" style="12" bestFit="1" customWidth="1"/>
    <col min="21" max="16384" width="8.88671875" style="12"/>
  </cols>
  <sheetData>
    <row r="1" spans="1:20" ht="16.5" thickBot="1" x14ac:dyDescent="0.3">
      <c r="A1" s="90" t="s">
        <v>0</v>
      </c>
      <c r="B1" s="91" t="s">
        <v>1</v>
      </c>
      <c r="C1" s="92"/>
      <c r="D1" s="92"/>
      <c r="E1" s="93"/>
      <c r="L1" s="91" t="s">
        <v>40</v>
      </c>
      <c r="M1" s="92"/>
      <c r="N1" s="92"/>
      <c r="O1" s="93"/>
      <c r="Q1" s="91" t="s">
        <v>41</v>
      </c>
      <c r="R1" s="92"/>
      <c r="S1" s="92"/>
      <c r="T1" s="93"/>
    </row>
    <row r="2" spans="1:20" ht="15.75" thickBot="1" x14ac:dyDescent="0.25">
      <c r="A2" s="90"/>
      <c r="B2" s="94" t="s">
        <v>2</v>
      </c>
      <c r="C2" s="95"/>
      <c r="D2" s="95"/>
      <c r="E2" s="96"/>
      <c r="L2" s="94" t="s">
        <v>63</v>
      </c>
      <c r="M2" s="95"/>
      <c r="N2" s="95"/>
      <c r="O2" s="96"/>
      <c r="Q2" s="94" t="s">
        <v>42</v>
      </c>
      <c r="R2" s="95"/>
      <c r="S2" s="95"/>
      <c r="T2" s="96"/>
    </row>
    <row r="3" spans="1:20" x14ac:dyDescent="0.2">
      <c r="A3" s="90"/>
      <c r="B3" s="45" t="s">
        <v>3</v>
      </c>
      <c r="C3" s="13">
        <v>2500</v>
      </c>
      <c r="D3" s="70"/>
      <c r="E3" s="14"/>
      <c r="L3" s="15" t="s">
        <v>43</v>
      </c>
      <c r="M3" s="16">
        <v>2000</v>
      </c>
      <c r="N3" s="70"/>
      <c r="O3" s="14"/>
      <c r="Q3" s="15" t="s">
        <v>43</v>
      </c>
      <c r="R3" s="17">
        <f>M3</f>
        <v>2000</v>
      </c>
      <c r="S3" s="70"/>
      <c r="T3" s="14"/>
    </row>
    <row r="4" spans="1:20" ht="30.75" x14ac:dyDescent="0.25">
      <c r="A4" s="90"/>
      <c r="B4" s="15" t="s">
        <v>4</v>
      </c>
      <c r="C4" s="18">
        <v>700</v>
      </c>
      <c r="D4" s="71"/>
      <c r="E4" s="19"/>
      <c r="F4" s="46">
        <f>C4/C3</f>
        <v>0.28000000000000003</v>
      </c>
      <c r="K4" s="20">
        <f>R4/R3</f>
        <v>0.49</v>
      </c>
      <c r="L4" s="21" t="s">
        <v>44</v>
      </c>
      <c r="M4" s="22">
        <f>M3*P4</f>
        <v>980</v>
      </c>
      <c r="N4" s="71"/>
      <c r="O4" s="19"/>
      <c r="P4" s="23">
        <v>0.49</v>
      </c>
      <c r="Q4" s="21" t="s">
        <v>44</v>
      </c>
      <c r="R4" s="22">
        <f>M4</f>
        <v>980</v>
      </c>
      <c r="S4" s="71"/>
      <c r="T4" s="19"/>
    </row>
    <row r="5" spans="1:20" ht="15.75" thickBot="1" x14ac:dyDescent="0.25">
      <c r="B5" s="24" t="s">
        <v>5</v>
      </c>
      <c r="C5" s="25">
        <v>1440</v>
      </c>
      <c r="D5" s="72"/>
      <c r="E5" s="26"/>
      <c r="L5" s="24" t="s">
        <v>64</v>
      </c>
      <c r="M5" s="27">
        <v>720</v>
      </c>
      <c r="N5" s="72"/>
      <c r="O5" s="26"/>
      <c r="Q5" s="24" t="s">
        <v>64</v>
      </c>
      <c r="R5" s="27">
        <f>M5</f>
        <v>720</v>
      </c>
      <c r="S5" s="72"/>
      <c r="T5" s="26"/>
    </row>
    <row r="6" spans="1:20" ht="15.75" thickBot="1" x14ac:dyDescent="0.25">
      <c r="A6" s="20">
        <v>0.41</v>
      </c>
      <c r="B6" s="80"/>
      <c r="C6" s="80"/>
      <c r="D6" s="80"/>
      <c r="E6" s="80"/>
      <c r="L6" s="76"/>
      <c r="M6" s="77"/>
      <c r="N6" s="77"/>
      <c r="O6" s="78"/>
      <c r="Q6" s="76"/>
      <c r="R6" s="77"/>
      <c r="S6" s="77"/>
      <c r="T6" s="78"/>
    </row>
    <row r="7" spans="1:20" x14ac:dyDescent="0.2">
      <c r="B7" s="28" t="s">
        <v>6</v>
      </c>
      <c r="C7" s="13">
        <f>C3*0.15</f>
        <v>375</v>
      </c>
      <c r="D7" s="29"/>
      <c r="E7" s="47" t="s">
        <v>7</v>
      </c>
      <c r="L7" s="28" t="s">
        <v>45</v>
      </c>
      <c r="M7" s="17">
        <f>M3*O7</f>
        <v>300</v>
      </c>
      <c r="N7" s="29"/>
      <c r="O7" s="30">
        <v>0.15</v>
      </c>
      <c r="Q7" s="28" t="s">
        <v>46</v>
      </c>
      <c r="R7" s="17">
        <f>$R$5*T7</f>
        <v>153.43200000000002</v>
      </c>
      <c r="S7" s="70"/>
      <c r="T7" s="30">
        <v>0.21310000000000001</v>
      </c>
    </row>
    <row r="8" spans="1:20" x14ac:dyDescent="0.2">
      <c r="B8" s="81"/>
      <c r="C8" s="82"/>
      <c r="D8" s="82"/>
      <c r="E8" s="83"/>
      <c r="L8" s="81"/>
      <c r="M8" s="82"/>
      <c r="N8" s="82"/>
      <c r="O8" s="83"/>
      <c r="Q8" s="15" t="s">
        <v>47</v>
      </c>
      <c r="R8" s="22">
        <f>$R$5*T8</f>
        <v>68.832000000000008</v>
      </c>
      <c r="S8" s="71"/>
      <c r="T8" s="31">
        <v>9.5600000000000004E-2</v>
      </c>
    </row>
    <row r="9" spans="1:20" x14ac:dyDescent="0.2">
      <c r="B9" s="76"/>
      <c r="C9" s="77"/>
      <c r="D9" s="77"/>
      <c r="E9" s="78"/>
      <c r="L9" s="76"/>
      <c r="M9" s="77"/>
      <c r="N9" s="77"/>
      <c r="O9" s="78"/>
      <c r="Q9" s="15" t="s">
        <v>48</v>
      </c>
      <c r="R9" s="22">
        <v>0</v>
      </c>
      <c r="S9" s="71"/>
      <c r="T9" s="3" t="s">
        <v>62</v>
      </c>
    </row>
    <row r="10" spans="1:20" x14ac:dyDescent="0.2">
      <c r="B10" s="76"/>
      <c r="C10" s="77"/>
      <c r="D10" s="77"/>
      <c r="E10" s="78"/>
      <c r="L10" s="76"/>
      <c r="M10" s="77"/>
      <c r="N10" s="77"/>
      <c r="O10" s="78"/>
      <c r="Q10" s="15" t="s">
        <v>49</v>
      </c>
      <c r="R10" s="22">
        <v>0</v>
      </c>
      <c r="S10" s="71"/>
      <c r="T10" s="3" t="s">
        <v>65</v>
      </c>
    </row>
    <row r="11" spans="1:20" x14ac:dyDescent="0.2">
      <c r="B11" s="76"/>
      <c r="C11" s="77"/>
      <c r="D11" s="77"/>
      <c r="E11" s="78"/>
      <c r="L11" s="76"/>
      <c r="M11" s="77"/>
      <c r="N11" s="77"/>
      <c r="O11" s="78"/>
      <c r="Q11" s="15" t="s">
        <v>50</v>
      </c>
      <c r="R11" s="22">
        <f>0.36</f>
        <v>0.36</v>
      </c>
      <c r="S11" s="71"/>
      <c r="T11" s="3">
        <v>0.36</v>
      </c>
    </row>
    <row r="12" spans="1:20" x14ac:dyDescent="0.2">
      <c r="B12" s="76"/>
      <c r="C12" s="77"/>
      <c r="D12" s="77"/>
      <c r="E12" s="78"/>
      <c r="L12" s="76"/>
      <c r="M12" s="77"/>
      <c r="N12" s="77"/>
      <c r="O12" s="78"/>
      <c r="Q12" s="15" t="s">
        <v>51</v>
      </c>
      <c r="R12" s="22">
        <f>R5-R8-R9</f>
        <v>651.16800000000001</v>
      </c>
      <c r="S12" s="71"/>
      <c r="T12" s="48"/>
    </row>
    <row r="13" spans="1:20" ht="15.75" thickBot="1" x14ac:dyDescent="0.25">
      <c r="B13" s="76"/>
      <c r="C13" s="77"/>
      <c r="D13" s="77"/>
      <c r="E13" s="78"/>
      <c r="L13" s="76"/>
      <c r="M13" s="77"/>
      <c r="N13" s="77"/>
      <c r="O13" s="78"/>
      <c r="Q13" s="32" t="s">
        <v>52</v>
      </c>
      <c r="R13" s="27">
        <f>R12*T13</f>
        <v>130.2336</v>
      </c>
      <c r="S13" s="72"/>
      <c r="T13" s="33">
        <v>0.2</v>
      </c>
    </row>
    <row r="14" spans="1:20" ht="15.75" thickBot="1" x14ac:dyDescent="0.25">
      <c r="B14" s="84"/>
      <c r="C14" s="85"/>
      <c r="D14" s="85"/>
      <c r="E14" s="86"/>
      <c r="L14" s="76"/>
      <c r="M14" s="77"/>
      <c r="N14" s="77"/>
      <c r="O14" s="78"/>
      <c r="Q14" s="87"/>
      <c r="R14" s="88"/>
      <c r="S14" s="88"/>
      <c r="T14" s="89"/>
    </row>
    <row r="15" spans="1:20" x14ac:dyDescent="0.2">
      <c r="B15" s="5" t="s">
        <v>8</v>
      </c>
      <c r="C15" s="49">
        <f>720*2</f>
        <v>1440</v>
      </c>
      <c r="D15" s="70"/>
      <c r="E15" s="47" t="s">
        <v>9</v>
      </c>
      <c r="L15" s="5" t="s">
        <v>53</v>
      </c>
      <c r="M15" s="6">
        <f>M5</f>
        <v>720</v>
      </c>
      <c r="N15" s="28"/>
      <c r="O15" s="34"/>
      <c r="Q15" s="5" t="s">
        <v>54</v>
      </c>
      <c r="R15" s="6">
        <f>R5-R8-R13</f>
        <v>520.93439999999998</v>
      </c>
      <c r="S15" s="5"/>
      <c r="T15" s="9"/>
    </row>
    <row r="16" spans="1:20" ht="16.5" thickBot="1" x14ac:dyDescent="0.3">
      <c r="B16" s="50" t="s">
        <v>10</v>
      </c>
      <c r="C16" s="51">
        <f>C5</f>
        <v>1440</v>
      </c>
      <c r="D16" s="72"/>
      <c r="E16" s="35" t="s">
        <v>11</v>
      </c>
      <c r="L16" s="7" t="s">
        <v>55</v>
      </c>
      <c r="M16" s="8">
        <f>M15</f>
        <v>720</v>
      </c>
      <c r="N16" s="36"/>
      <c r="O16" s="37"/>
      <c r="Q16" s="7" t="s">
        <v>55</v>
      </c>
      <c r="R16" s="8">
        <f>R5+R7+R11</f>
        <v>873.79200000000003</v>
      </c>
      <c r="S16" s="7"/>
      <c r="T16" s="10"/>
    </row>
    <row r="17" spans="1:20" ht="15.75" thickBot="1" x14ac:dyDescent="0.25">
      <c r="B17" s="76"/>
      <c r="C17" s="77"/>
      <c r="D17" s="77"/>
      <c r="E17" s="78"/>
      <c r="L17" s="76"/>
      <c r="M17" s="77"/>
      <c r="N17" s="77"/>
      <c r="O17" s="78"/>
      <c r="Q17" s="76"/>
      <c r="R17" s="77"/>
      <c r="S17" s="77"/>
      <c r="T17" s="78"/>
    </row>
    <row r="18" spans="1:20" x14ac:dyDescent="0.2">
      <c r="B18" s="28" t="s">
        <v>12</v>
      </c>
      <c r="C18" s="52">
        <f>C3-C4-C5-C7</f>
        <v>-15</v>
      </c>
      <c r="D18" s="70"/>
      <c r="E18" s="53" t="s">
        <v>13</v>
      </c>
      <c r="L18" s="28" t="s">
        <v>56</v>
      </c>
      <c r="M18" s="54">
        <f>M3-M4-M5-M7</f>
        <v>0</v>
      </c>
      <c r="N18" s="70"/>
      <c r="O18" s="53"/>
      <c r="Q18" s="28" t="s">
        <v>56</v>
      </c>
      <c r="R18" s="17">
        <f>(R3-R4-R16)*0.85</f>
        <v>124.27679999999997</v>
      </c>
      <c r="S18" s="73"/>
      <c r="T18" s="14"/>
    </row>
    <row r="19" spans="1:20" ht="30" x14ac:dyDescent="0.2">
      <c r="B19" s="38"/>
      <c r="C19" s="55"/>
      <c r="D19" s="71"/>
      <c r="E19" s="56"/>
      <c r="L19" s="39" t="s">
        <v>57</v>
      </c>
      <c r="M19" s="57">
        <f>M18*O19</f>
        <v>0</v>
      </c>
      <c r="N19" s="71"/>
      <c r="O19" s="58">
        <v>0</v>
      </c>
      <c r="Q19" s="21" t="s">
        <v>57</v>
      </c>
      <c r="R19" s="22">
        <f>R18*T19</f>
        <v>24.855359999999994</v>
      </c>
      <c r="S19" s="74"/>
      <c r="T19" s="40">
        <v>0.2</v>
      </c>
    </row>
    <row r="20" spans="1:20" ht="16.5" thickBot="1" x14ac:dyDescent="0.3">
      <c r="B20" s="32" t="s">
        <v>14</v>
      </c>
      <c r="C20" s="59" t="e">
        <f>C18-#REF!</f>
        <v>#REF!</v>
      </c>
      <c r="D20" s="72"/>
      <c r="E20" s="26" t="s">
        <v>15</v>
      </c>
      <c r="L20" s="32" t="s">
        <v>58</v>
      </c>
      <c r="M20" s="60">
        <f>M18-M19</f>
        <v>0</v>
      </c>
      <c r="N20" s="72"/>
      <c r="O20" s="26"/>
      <c r="Q20" s="32" t="s">
        <v>59</v>
      </c>
      <c r="R20" s="27">
        <f>R18-R19</f>
        <v>99.421439999999976</v>
      </c>
      <c r="S20" s="75"/>
      <c r="T20" s="26"/>
    </row>
    <row r="21" spans="1:20" ht="15.75" thickBot="1" x14ac:dyDescent="0.25">
      <c r="B21" s="76"/>
      <c r="C21" s="77"/>
      <c r="D21" s="77"/>
      <c r="E21" s="78"/>
      <c r="L21" s="76"/>
      <c r="M21" s="77"/>
      <c r="N21" s="77"/>
      <c r="O21" s="78"/>
      <c r="Q21" s="76"/>
      <c r="R21" s="77"/>
      <c r="S21" s="77"/>
      <c r="T21" s="78"/>
    </row>
    <row r="22" spans="1:20" ht="15.75" x14ac:dyDescent="0.25">
      <c r="A22" s="41">
        <v>0.41</v>
      </c>
      <c r="B22" s="61" t="s">
        <v>16</v>
      </c>
      <c r="C22" s="62" t="e">
        <f>C15+C20</f>
        <v>#REF!</v>
      </c>
      <c r="D22" s="70"/>
      <c r="E22" s="53" t="s">
        <v>17</v>
      </c>
      <c r="L22" s="28" t="s">
        <v>60</v>
      </c>
      <c r="M22" s="11">
        <f>M15+M20</f>
        <v>720</v>
      </c>
      <c r="N22" s="73"/>
      <c r="O22" s="53"/>
      <c r="P22" s="1">
        <f>M22-R22</f>
        <v>99.644160000000056</v>
      </c>
      <c r="Q22" s="28" t="s">
        <v>60</v>
      </c>
      <c r="R22" s="2">
        <f>R15+R20</f>
        <v>620.35583999999994</v>
      </c>
      <c r="S22" s="70"/>
      <c r="T22" s="47"/>
    </row>
    <row r="23" spans="1:20" ht="16.5" thickBot="1" x14ac:dyDescent="0.3">
      <c r="B23" s="15" t="s">
        <v>18</v>
      </c>
      <c r="C23" s="63">
        <f>C7</f>
        <v>375</v>
      </c>
      <c r="D23" s="71"/>
      <c r="E23" s="64" t="s">
        <v>19</v>
      </c>
      <c r="L23" s="32" t="s">
        <v>61</v>
      </c>
      <c r="M23" s="42">
        <f>M7</f>
        <v>300</v>
      </c>
      <c r="N23" s="75"/>
      <c r="O23" s="65"/>
      <c r="Q23" s="32" t="s">
        <v>61</v>
      </c>
      <c r="R23" s="4">
        <f>R7+R8+R11+R13</f>
        <v>352.85760000000005</v>
      </c>
      <c r="S23" s="72"/>
      <c r="T23" s="66"/>
    </row>
    <row r="25" spans="1:20" ht="15.75" x14ac:dyDescent="0.25">
      <c r="B25" s="79" t="s">
        <v>20</v>
      </c>
      <c r="C25" s="79"/>
      <c r="D25" s="79"/>
      <c r="E25" s="79"/>
      <c r="F25" s="67"/>
      <c r="G25" s="79" t="s">
        <v>21</v>
      </c>
      <c r="H25" s="79"/>
      <c r="I25" s="79"/>
      <c r="J25" s="79"/>
    </row>
    <row r="26" spans="1:20" ht="28.5" customHeight="1" x14ac:dyDescent="0.2">
      <c r="B26" s="68" t="s">
        <v>22</v>
      </c>
      <c r="C26" s="68"/>
      <c r="D26" s="68"/>
      <c r="E26" s="68"/>
      <c r="F26" s="43"/>
      <c r="G26" s="68" t="s">
        <v>23</v>
      </c>
      <c r="H26" s="68"/>
      <c r="I26" s="68"/>
      <c r="J26" s="68"/>
      <c r="M26" s="12" t="s">
        <v>24</v>
      </c>
    </row>
    <row r="27" spans="1:20" ht="32.25" customHeight="1" x14ac:dyDescent="0.2">
      <c r="B27" s="68" t="s">
        <v>25</v>
      </c>
      <c r="C27" s="68"/>
      <c r="D27" s="68"/>
      <c r="E27" s="68"/>
      <c r="F27" s="43"/>
      <c r="G27" s="68" t="s">
        <v>26</v>
      </c>
      <c r="H27" s="68"/>
      <c r="I27" s="68"/>
      <c r="J27" s="68"/>
    </row>
    <row r="28" spans="1:20" x14ac:dyDescent="0.2">
      <c r="B28" s="68" t="s">
        <v>27</v>
      </c>
      <c r="C28" s="68"/>
      <c r="D28" s="68"/>
      <c r="E28" s="68"/>
      <c r="G28" s="68" t="s">
        <v>28</v>
      </c>
      <c r="H28" s="68"/>
      <c r="I28" s="68"/>
      <c r="J28" s="68"/>
    </row>
    <row r="29" spans="1:20" x14ac:dyDescent="0.2">
      <c r="B29" s="68" t="s">
        <v>29</v>
      </c>
      <c r="C29" s="68"/>
      <c r="D29" s="68"/>
      <c r="E29" s="68"/>
      <c r="G29" s="68" t="s">
        <v>30</v>
      </c>
      <c r="H29" s="68"/>
      <c r="I29" s="68"/>
      <c r="J29" s="68"/>
    </row>
    <row r="30" spans="1:20" x14ac:dyDescent="0.2">
      <c r="B30" s="68" t="s">
        <v>31</v>
      </c>
      <c r="C30" s="68"/>
      <c r="D30" s="68"/>
      <c r="E30" s="68"/>
      <c r="G30" s="68" t="s">
        <v>32</v>
      </c>
      <c r="H30" s="68"/>
      <c r="I30" s="68"/>
      <c r="J30" s="68"/>
    </row>
    <row r="31" spans="1:20" x14ac:dyDescent="0.2">
      <c r="B31" s="68" t="s">
        <v>33</v>
      </c>
      <c r="C31" s="68"/>
      <c r="D31" s="68"/>
      <c r="E31" s="68"/>
      <c r="G31" s="68" t="s">
        <v>34</v>
      </c>
      <c r="H31" s="68"/>
      <c r="I31" s="68"/>
      <c r="J31" s="68"/>
    </row>
    <row r="32" spans="1:20" x14ac:dyDescent="0.2">
      <c r="B32" s="68" t="s">
        <v>35</v>
      </c>
      <c r="C32" s="68"/>
      <c r="D32" s="68"/>
      <c r="E32" s="68"/>
      <c r="G32" s="68" t="s">
        <v>36</v>
      </c>
      <c r="H32" s="68"/>
      <c r="I32" s="68"/>
      <c r="J32" s="68"/>
    </row>
    <row r="33" spans="2:10" x14ac:dyDescent="0.2">
      <c r="G33" s="68" t="s">
        <v>37</v>
      </c>
      <c r="H33" s="68"/>
      <c r="I33" s="68"/>
      <c r="J33" s="68"/>
    </row>
    <row r="34" spans="2:10" ht="15.75" x14ac:dyDescent="0.25">
      <c r="C34" s="67"/>
      <c r="D34" s="67"/>
      <c r="E34" s="67"/>
      <c r="F34" s="67"/>
      <c r="G34" s="68" t="s">
        <v>38</v>
      </c>
      <c r="H34" s="68"/>
      <c r="I34" s="68"/>
      <c r="J34" s="68"/>
    </row>
    <row r="35" spans="2:10" x14ac:dyDescent="0.2">
      <c r="C35" s="43"/>
      <c r="D35" s="43"/>
      <c r="E35" s="43"/>
      <c r="F35" s="43"/>
      <c r="G35" s="43"/>
      <c r="H35" s="43"/>
      <c r="I35" s="43"/>
    </row>
    <row r="36" spans="2:10" x14ac:dyDescent="0.2">
      <c r="C36" s="43"/>
      <c r="D36" s="43"/>
      <c r="E36" s="43"/>
      <c r="F36" s="43"/>
      <c r="G36" s="43"/>
      <c r="H36" s="43"/>
      <c r="I36" s="43"/>
    </row>
    <row r="37" spans="2:10" ht="15.75" x14ac:dyDescent="0.25">
      <c r="B37" s="69" t="s">
        <v>39</v>
      </c>
      <c r="C37" s="69"/>
      <c r="D37" s="69"/>
      <c r="E37" s="69"/>
      <c r="F37" s="69"/>
      <c r="G37" s="69"/>
      <c r="H37" s="69"/>
      <c r="I37" s="69"/>
      <c r="J37" s="69"/>
    </row>
    <row r="38" spans="2:10" x14ac:dyDescent="0.2">
      <c r="C38" s="43"/>
      <c r="D38" s="43"/>
      <c r="E38" s="43"/>
      <c r="F38" s="43"/>
      <c r="G38" s="43"/>
      <c r="H38" s="43"/>
      <c r="I38" s="43"/>
    </row>
    <row r="39" spans="2:10" x14ac:dyDescent="0.2">
      <c r="C39" s="44"/>
      <c r="D39" s="44"/>
      <c r="E39" s="44"/>
      <c r="F39" s="44"/>
      <c r="G39" s="44"/>
      <c r="H39" s="44"/>
      <c r="I39" s="44"/>
    </row>
    <row r="40" spans="2:10" x14ac:dyDescent="0.2">
      <c r="C40" s="44"/>
      <c r="D40" s="44"/>
      <c r="E40" s="44"/>
      <c r="F40" s="44"/>
      <c r="G40" s="44"/>
      <c r="H40" s="44"/>
      <c r="I40" s="44"/>
    </row>
  </sheetData>
  <mergeCells count="49">
    <mergeCell ref="A1:A4"/>
    <mergeCell ref="B1:E1"/>
    <mergeCell ref="L1:O1"/>
    <mergeCell ref="Q1:T1"/>
    <mergeCell ref="B2:E2"/>
    <mergeCell ref="L2:O2"/>
    <mergeCell ref="Q2:T2"/>
    <mergeCell ref="D3:D5"/>
    <mergeCell ref="N3:N5"/>
    <mergeCell ref="S3:S5"/>
    <mergeCell ref="D15:D16"/>
    <mergeCell ref="B17:E17"/>
    <mergeCell ref="L17:O17"/>
    <mergeCell ref="Q17:T17"/>
    <mergeCell ref="B6:E6"/>
    <mergeCell ref="L6:O6"/>
    <mergeCell ref="Q6:T6"/>
    <mergeCell ref="S7:S13"/>
    <mergeCell ref="B8:E14"/>
    <mergeCell ref="L8:O14"/>
    <mergeCell ref="Q14:T14"/>
    <mergeCell ref="B26:E26"/>
    <mergeCell ref="G26:J26"/>
    <mergeCell ref="D18:D20"/>
    <mergeCell ref="N18:N20"/>
    <mergeCell ref="S18:S20"/>
    <mergeCell ref="B21:E21"/>
    <mergeCell ref="L21:O21"/>
    <mergeCell ref="Q21:T21"/>
    <mergeCell ref="D22:D23"/>
    <mergeCell ref="N22:N23"/>
    <mergeCell ref="S22:S23"/>
    <mergeCell ref="B25:E25"/>
    <mergeCell ref="G25:J25"/>
    <mergeCell ref="B27:E27"/>
    <mergeCell ref="G27:J27"/>
    <mergeCell ref="B28:E28"/>
    <mergeCell ref="G28:J28"/>
    <mergeCell ref="B29:E29"/>
    <mergeCell ref="G29:J29"/>
    <mergeCell ref="G33:J33"/>
    <mergeCell ref="G34:J34"/>
    <mergeCell ref="B37:J37"/>
    <mergeCell ref="B30:E30"/>
    <mergeCell ref="G30:J30"/>
    <mergeCell ref="B31:E31"/>
    <mergeCell ref="G31:J31"/>
    <mergeCell ref="B32:E32"/>
    <mergeCell ref="G32:J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2018-04-03T14:27:24Z</dcterms:created>
  <dcterms:modified xsi:type="dcterms:W3CDTF">2018-04-27T11:47:27Z</dcterms:modified>
</cp:coreProperties>
</file>